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915" windowHeight="7605" activeTab="0"/>
  </bookViews>
  <sheets>
    <sheet name="公式拷貝" sheetId="1" r:id="rId1"/>
  </sheets>
  <definedNames/>
  <calcPr fullCalcOnLoad="1"/>
</workbook>
</file>

<file path=xl/sharedStrings.xml><?xml version="1.0" encoding="utf-8"?>
<sst xmlns="http://schemas.openxmlformats.org/spreadsheetml/2006/main" count="27" uniqueCount="17">
  <si>
    <t>峰速值計算公式（6-12歲）（馬偕醫院小兒過敏免疫科）</t>
  </si>
  <si>
    <r>
      <t>女性:PEFR=7.37373*</t>
    </r>
    <r>
      <rPr>
        <sz val="16"/>
        <color indexed="10"/>
        <rFont val="標楷體"/>
        <family val="4"/>
      </rPr>
      <t>年齡</t>
    </r>
    <r>
      <rPr>
        <sz val="16"/>
        <rFont val="標楷體"/>
        <family val="4"/>
      </rPr>
      <t>+1.682135*</t>
    </r>
    <r>
      <rPr>
        <sz val="16"/>
        <color indexed="10"/>
        <rFont val="標楷體"/>
        <family val="4"/>
      </rPr>
      <t>身高(公分)</t>
    </r>
    <r>
      <rPr>
        <sz val="16"/>
        <rFont val="標楷體"/>
        <family val="4"/>
      </rPr>
      <t>+1.27746</t>
    </r>
    <r>
      <rPr>
        <sz val="16"/>
        <color indexed="10"/>
        <rFont val="標楷體"/>
        <family val="4"/>
      </rPr>
      <t>*體重(公斤)</t>
    </r>
    <r>
      <rPr>
        <sz val="16"/>
        <rFont val="標楷體"/>
        <family val="4"/>
      </rPr>
      <t>-98.87426</t>
    </r>
  </si>
  <si>
    <r>
      <t>男性:PEFR=9.347653*</t>
    </r>
    <r>
      <rPr>
        <sz val="16"/>
        <color indexed="10"/>
        <rFont val="標楷體"/>
        <family val="4"/>
      </rPr>
      <t>年齡</t>
    </r>
    <r>
      <rPr>
        <sz val="16"/>
        <rFont val="標楷體"/>
        <family val="4"/>
      </rPr>
      <t>+2.033576*</t>
    </r>
    <r>
      <rPr>
        <sz val="16"/>
        <color indexed="10"/>
        <rFont val="標楷體"/>
        <family val="4"/>
      </rPr>
      <t>身高(公分)</t>
    </r>
    <r>
      <rPr>
        <sz val="16"/>
        <rFont val="標楷體"/>
        <family val="4"/>
      </rPr>
      <t>+0.806917*</t>
    </r>
    <r>
      <rPr>
        <sz val="16"/>
        <color indexed="10"/>
        <rFont val="標楷體"/>
        <family val="4"/>
      </rPr>
      <t>體重(公斤)</t>
    </r>
    <r>
      <rPr>
        <sz val="16"/>
        <rFont val="標楷體"/>
        <family val="4"/>
      </rPr>
      <t>-130.5</t>
    </r>
  </si>
  <si>
    <t>年齡：實足年齡5歲6個月~6歲6個月，視為6歲，其餘依此類推</t>
  </si>
  <si>
    <t>性別</t>
  </si>
  <si>
    <t>出生年月日</t>
  </si>
  <si>
    <t>現在年月日</t>
  </si>
  <si>
    <t>年齡</t>
  </si>
  <si>
    <t>身高</t>
  </si>
  <si>
    <t>體重</t>
  </si>
  <si>
    <t>峰速值</t>
  </si>
  <si>
    <t>女性</t>
  </si>
  <si>
    <t>男性</t>
  </si>
  <si>
    <t>峰速值計算公式（成人）（台北榮總胸腔部）</t>
  </si>
  <si>
    <r>
      <t>女性:PEFR=4.10*</t>
    </r>
    <r>
      <rPr>
        <sz val="16"/>
        <color indexed="10"/>
        <rFont val="標楷體"/>
        <family val="4"/>
      </rPr>
      <t>身高(公分)</t>
    </r>
    <r>
      <rPr>
        <sz val="16"/>
        <rFont val="標楷體"/>
        <family val="4"/>
      </rPr>
      <t>-1.61*</t>
    </r>
    <r>
      <rPr>
        <sz val="16"/>
        <color indexed="10"/>
        <rFont val="標楷體"/>
        <family val="4"/>
      </rPr>
      <t>年齡</t>
    </r>
    <r>
      <rPr>
        <sz val="16"/>
        <rFont val="標楷體"/>
        <family val="4"/>
      </rPr>
      <t>-173.55</t>
    </r>
  </si>
  <si>
    <r>
      <t>男性:PEFR=3.89*</t>
    </r>
    <r>
      <rPr>
        <sz val="16"/>
        <color indexed="10"/>
        <rFont val="標楷體"/>
        <family val="4"/>
      </rPr>
      <t>身高(公分)</t>
    </r>
    <r>
      <rPr>
        <sz val="16"/>
        <rFont val="標楷體"/>
        <family val="4"/>
      </rPr>
      <t>-2.95*</t>
    </r>
    <r>
      <rPr>
        <sz val="16"/>
        <color indexed="10"/>
        <rFont val="標楷體"/>
        <family val="4"/>
      </rPr>
      <t>年齡</t>
    </r>
    <r>
      <rPr>
        <sz val="16"/>
        <rFont val="標楷體"/>
        <family val="4"/>
      </rPr>
      <t>+43.59</t>
    </r>
  </si>
  <si>
    <t>年齡：以足歲計算，滿18歲，視為18歲，其餘依此類推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</si>
</sst>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.00_);[Red]\(0.00\)"/>
    <numFmt numFmtId="178" formatCode="yyyy/m/d\ "/>
  </numFmts>
  <fonts count="24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20"/>
      <name val="標楷體"/>
      <family val="4"/>
    </font>
    <font>
      <sz val="16"/>
      <color indexed="10"/>
      <name val="標楷體"/>
      <family val="4"/>
    </font>
    <font>
      <sz val="16"/>
      <name val="標楷體"/>
      <family val="4"/>
    </font>
    <font>
      <sz val="16"/>
      <name val="新細明體"/>
      <family val="1"/>
    </font>
    <font>
      <b/>
      <sz val="16"/>
      <name val="標楷體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6" borderId="0" applyNumberFormat="0" applyBorder="0" applyAlignment="0" applyProtection="0"/>
    <xf numFmtId="0" fontId="4" fillId="0" borderId="1" applyNumberFormat="0" applyFill="0" applyAlignment="0" applyProtection="0"/>
    <xf numFmtId="0" fontId="5" fillId="4" borderId="0" applyNumberFormat="0" applyBorder="0" applyAlignment="0" applyProtection="0"/>
    <xf numFmtId="9" fontId="0" fillId="0" borderId="0" applyFont="0" applyFill="0" applyBorder="0" applyAlignment="0" applyProtection="0"/>
    <xf numFmtId="0" fontId="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0" fillId="18" borderId="4" applyNumberFormat="0" applyFont="0" applyAlignment="0" applyProtection="0"/>
    <xf numFmtId="0" fontId="8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2" applyNumberFormat="0" applyAlignment="0" applyProtection="0"/>
    <xf numFmtId="0" fontId="14" fillId="17" borderId="8" applyNumberFormat="0" applyAlignment="0" applyProtection="0"/>
    <xf numFmtId="0" fontId="15" fillId="23" borderId="9" applyNumberFormat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178" fontId="0" fillId="0" borderId="0" xfId="0" applyNumberForma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16" borderId="10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16" borderId="11" xfId="0" applyFont="1" applyFill="1" applyBorder="1" applyAlignment="1">
      <alignment horizontal="center" vertical="center"/>
    </xf>
    <xf numFmtId="14" fontId="21" fillId="0" borderId="11" xfId="0" applyNumberFormat="1" applyFont="1" applyBorder="1" applyAlignment="1">
      <alignment vertical="center"/>
    </xf>
    <xf numFmtId="14" fontId="21" fillId="24" borderId="11" xfId="0" applyNumberFormat="1" applyFont="1" applyFill="1" applyBorder="1" applyAlignment="1">
      <alignment vertical="center"/>
    </xf>
    <xf numFmtId="0" fontId="21" fillId="24" borderId="11" xfId="0" applyFont="1" applyFill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1" fillId="4" borderId="12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1" fillId="4" borderId="15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21" fillId="4" borderId="18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>
      <selection activeCell="A1" sqref="A1:H1"/>
    </sheetView>
  </sheetViews>
  <sheetFormatPr defaultColWidth="9.00390625" defaultRowHeight="16.5"/>
  <cols>
    <col min="1" max="1" width="6.625" style="0" customWidth="1"/>
    <col min="2" max="2" width="16.125" style="0" customWidth="1"/>
    <col min="3" max="3" width="14.625" style="0" customWidth="1"/>
    <col min="4" max="4" width="21.75390625" style="0" customWidth="1"/>
    <col min="5" max="5" width="10.00390625" style="0" customWidth="1"/>
    <col min="6" max="6" width="10.375" style="0" customWidth="1"/>
    <col min="7" max="7" width="7.875" style="0" customWidth="1"/>
    <col min="8" max="8" width="24.375" style="0" customWidth="1"/>
  </cols>
  <sheetData>
    <row r="1" spans="1:8" ht="27.75">
      <c r="A1" s="16" t="s">
        <v>0</v>
      </c>
      <c r="B1" s="16"/>
      <c r="C1" s="16"/>
      <c r="D1" s="16"/>
      <c r="E1" s="16"/>
      <c r="F1" s="16"/>
      <c r="G1" s="16"/>
      <c r="H1" s="16"/>
    </row>
    <row r="2" spans="1:8" ht="32.25" customHeight="1">
      <c r="A2" s="17" t="s">
        <v>1</v>
      </c>
      <c r="B2" s="18"/>
      <c r="C2" s="18"/>
      <c r="D2" s="18"/>
      <c r="E2" s="18"/>
      <c r="F2" s="18"/>
      <c r="G2" s="18"/>
      <c r="H2" s="19"/>
    </row>
    <row r="3" spans="1:9" ht="31.5" customHeight="1">
      <c r="A3" s="13" t="s">
        <v>2</v>
      </c>
      <c r="B3" s="14"/>
      <c r="C3" s="14"/>
      <c r="D3" s="14"/>
      <c r="E3" s="14"/>
      <c r="F3" s="14"/>
      <c r="G3" s="14"/>
      <c r="H3" s="15"/>
      <c r="I3" s="1"/>
    </row>
    <row r="4" spans="1:10" s="2" customFormat="1" ht="45.75" customHeight="1">
      <c r="A4" s="10" t="s">
        <v>3</v>
      </c>
      <c r="B4" s="11"/>
      <c r="C4" s="11"/>
      <c r="D4" s="11"/>
      <c r="E4" s="11"/>
      <c r="F4" s="11"/>
      <c r="G4" s="11"/>
      <c r="H4" s="12"/>
      <c r="I4" s="1"/>
      <c r="J4"/>
    </row>
    <row r="5" spans="1:10" s="4" customFormat="1" ht="40.5" customHeight="1">
      <c r="A5" s="3" t="s">
        <v>4</v>
      </c>
      <c r="B5" s="3" t="s">
        <v>5</v>
      </c>
      <c r="C5" s="3" t="s">
        <v>6</v>
      </c>
      <c r="D5" s="3" t="s">
        <v>7</v>
      </c>
      <c r="E5" s="3" t="s">
        <v>7</v>
      </c>
      <c r="F5" s="3" t="s">
        <v>8</v>
      </c>
      <c r="G5" s="3" t="s">
        <v>9</v>
      </c>
      <c r="H5" s="3" t="s">
        <v>10</v>
      </c>
      <c r="I5" s="2"/>
      <c r="J5" s="2"/>
    </row>
    <row r="6" spans="1:8" s="4" customFormat="1" ht="44.25" customHeight="1">
      <c r="A6" s="5" t="s">
        <v>11</v>
      </c>
      <c r="B6" s="6"/>
      <c r="C6" s="7">
        <f ca="1">NOW()</f>
        <v>41046.90085023148</v>
      </c>
      <c r="D6" s="8" t="str">
        <f>DATEDIF(B6,C6+1,"y")&amp;"年"&amp;DATEDIF(B6,C6+1,"ym")&amp;"個月"&amp;DATEDIF(B6,C6+1,"md")&amp;"天"</f>
        <v>112年4個月18天</v>
      </c>
      <c r="E6" s="9"/>
      <c r="F6" s="9"/>
      <c r="G6" s="9"/>
      <c r="H6" s="8">
        <f>7.37373*E6+1.682135*F6+1.27746*G6-98.87426</f>
        <v>-98.87426</v>
      </c>
    </row>
    <row r="7" spans="1:10" ht="39.75" customHeight="1">
      <c r="A7" s="5" t="s">
        <v>12</v>
      </c>
      <c r="B7" s="6"/>
      <c r="C7" s="7">
        <f ca="1">NOW()</f>
        <v>41046.90085023148</v>
      </c>
      <c r="D7" s="8" t="str">
        <f>DATEDIF(B7,C7+1,"y")&amp;"年"&amp;DATEDIF(B7,C7+1,"ym")&amp;"個月"&amp;DATEDIF(B7,C7+1,"md")&amp;"天"</f>
        <v>112年4個月18天</v>
      </c>
      <c r="E7" s="9"/>
      <c r="F7" s="9"/>
      <c r="G7" s="9"/>
      <c r="H7" s="8">
        <f>9.347653*E7+2.033576*F7+0.806917*G7-130.5</f>
        <v>-130.5</v>
      </c>
      <c r="I7" s="4"/>
      <c r="J7" s="4"/>
    </row>
    <row r="8" spans="1:8" ht="32.25" customHeight="1">
      <c r="A8" s="16" t="s">
        <v>13</v>
      </c>
      <c r="B8" s="16"/>
      <c r="C8" s="16"/>
      <c r="D8" s="16"/>
      <c r="E8" s="16"/>
      <c r="F8" s="16"/>
      <c r="G8" s="16"/>
      <c r="H8" s="16"/>
    </row>
    <row r="9" spans="1:8" ht="30.75" customHeight="1">
      <c r="A9" s="17" t="s">
        <v>14</v>
      </c>
      <c r="B9" s="18"/>
      <c r="C9" s="18"/>
      <c r="D9" s="18"/>
      <c r="E9" s="18"/>
      <c r="F9" s="18"/>
      <c r="G9" s="18"/>
      <c r="H9" s="19"/>
    </row>
    <row r="10" spans="1:8" ht="40.5" customHeight="1">
      <c r="A10" s="13" t="s">
        <v>15</v>
      </c>
      <c r="B10" s="14"/>
      <c r="C10" s="14"/>
      <c r="D10" s="14"/>
      <c r="E10" s="14"/>
      <c r="F10" s="14"/>
      <c r="G10" s="14"/>
      <c r="H10" s="15"/>
    </row>
    <row r="11" spans="1:8" ht="37.5" customHeight="1">
      <c r="A11" s="10" t="s">
        <v>16</v>
      </c>
      <c r="B11" s="11"/>
      <c r="C11" s="11"/>
      <c r="D11" s="11"/>
      <c r="E11" s="11"/>
      <c r="F11" s="11"/>
      <c r="G11" s="11"/>
      <c r="H11" s="12"/>
    </row>
    <row r="12" spans="1:8" ht="39" customHeight="1">
      <c r="A12" s="5" t="s">
        <v>4</v>
      </c>
      <c r="B12" s="5" t="s">
        <v>5</v>
      </c>
      <c r="C12" s="5" t="s">
        <v>6</v>
      </c>
      <c r="D12" s="5" t="s">
        <v>7</v>
      </c>
      <c r="E12" s="5" t="s">
        <v>7</v>
      </c>
      <c r="F12" s="5" t="s">
        <v>8</v>
      </c>
      <c r="G12" s="5"/>
      <c r="H12" s="5" t="s">
        <v>10</v>
      </c>
    </row>
    <row r="13" spans="1:8" ht="42" customHeight="1">
      <c r="A13" s="5" t="s">
        <v>11</v>
      </c>
      <c r="B13" s="6"/>
      <c r="C13" s="7">
        <f ca="1">NOW()</f>
        <v>41046.90085046296</v>
      </c>
      <c r="D13" s="8" t="str">
        <f>DATEDIF(B13,C13+1,"y")&amp;"年"&amp;DATEDIF(B13,C13+1,"ym")&amp;"個月"&amp;DATEDIF(B13,C13+1,"md")&amp;"天"</f>
        <v>112年4個月18天</v>
      </c>
      <c r="E13" s="9"/>
      <c r="F13" s="9"/>
      <c r="G13" s="5"/>
      <c r="H13" s="8">
        <f>4.1*F13-1.61*E13-173.55</f>
        <v>-173.55</v>
      </c>
    </row>
    <row r="14" spans="1:8" ht="36.75" customHeight="1">
      <c r="A14" s="5" t="s">
        <v>12</v>
      </c>
      <c r="B14" s="6"/>
      <c r="C14" s="7">
        <f ca="1">NOW()</f>
        <v>41046.90085046296</v>
      </c>
      <c r="D14" s="8" t="str">
        <f>DATEDIF(B14,C14+1,"y")&amp;"年"&amp;DATEDIF(B14,C14+1,"ym")&amp;"個月"&amp;DATEDIF(B14,C14+1,"md")&amp;"天"</f>
        <v>112年4個月18天</v>
      </c>
      <c r="E14" s="9"/>
      <c r="F14" s="9"/>
      <c r="G14" s="5"/>
      <c r="H14" s="8">
        <f>3.89*F14-2.95*E14+43.59</f>
        <v>43.59</v>
      </c>
    </row>
  </sheetData>
  <sheetProtection/>
  <mergeCells count="8">
    <mergeCell ref="A1:H1"/>
    <mergeCell ref="A2:H2"/>
    <mergeCell ref="A3:H3"/>
    <mergeCell ref="A9:H9"/>
    <mergeCell ref="A11:H11"/>
    <mergeCell ref="A10:H10"/>
    <mergeCell ref="A4:H4"/>
    <mergeCell ref="A8:H8"/>
  </mergeCells>
  <printOptions/>
  <pageMargins left="1.36" right="0.75" top="0.6" bottom="0.47" header="0.37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</dc:creator>
  <cp:keywords/>
  <dc:description/>
  <cp:lastModifiedBy>lin</cp:lastModifiedBy>
  <cp:lastPrinted>2012-05-17T13:37:53Z</cp:lastPrinted>
  <dcterms:created xsi:type="dcterms:W3CDTF">2012-05-17T13:35:46Z</dcterms:created>
  <dcterms:modified xsi:type="dcterms:W3CDTF">2012-05-17T13:39:14Z</dcterms:modified>
  <cp:category/>
  <cp:version/>
  <cp:contentType/>
  <cp:contentStatus/>
</cp:coreProperties>
</file>